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00.1\ptodocs\1 ПТО\Благоустройство КОМФОРТНАЯ СРЕДА 2022\Дефектные\"/>
    </mc:Choice>
  </mc:AlternateContent>
  <xr:revisionPtr revIDLastSave="0" documentId="13_ncr:1_{2095EA64-D53E-49F7-BE05-2E55407CA59D}" xr6:coauthVersionLast="47" xr6:coauthVersionMax="47" xr10:uidLastSave="{00000000-0000-0000-0000-000000000000}"/>
  <bookViews>
    <workbookView xWindow="-120" yWindow="-120" windowWidth="21840" windowHeight="13140" xr2:uid="{945C40BA-82D6-4AF5-9439-5DADD6DC3C62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3" i="1" l="1"/>
  <c r="D72" i="1"/>
  <c r="D70" i="1"/>
  <c r="D89" i="1"/>
  <c r="D66" i="1"/>
  <c r="D65" i="1"/>
  <c r="D63" i="1"/>
  <c r="D56" i="1"/>
  <c r="D52" i="1"/>
  <c r="D51" i="1"/>
  <c r="D50" i="1"/>
  <c r="D39" i="1"/>
  <c r="D38" i="1"/>
  <c r="D32" i="1"/>
  <c r="D28" i="1"/>
  <c r="D27" i="1"/>
  <c r="D26" i="1"/>
  <c r="D14" i="1"/>
  <c r="D13" i="1"/>
  <c r="D12" i="1"/>
</calcChain>
</file>

<file path=xl/sharedStrings.xml><?xml version="1.0" encoding="utf-8"?>
<sst xmlns="http://schemas.openxmlformats.org/spreadsheetml/2006/main" count="345" uniqueCount="150">
  <si>
    <t>Дефектная ведомость работ</t>
  </si>
  <si>
    <t xml:space="preserve">                                                                                       г.Каменск-Уральский</t>
  </si>
  <si>
    <t>Вид Работ: Благоустройство придомовой территории</t>
  </si>
  <si>
    <t xml:space="preserve">                                                                                                           2022 год</t>
  </si>
  <si>
    <t>№ п/п</t>
  </si>
  <si>
    <t>наименование</t>
  </si>
  <si>
    <t>ед.изм.</t>
  </si>
  <si>
    <t>объем</t>
  </si>
  <si>
    <t>примечание</t>
  </si>
  <si>
    <t>Разбор асфальтового покрытия спецтехникой,                Т=6 см (дорога)</t>
  </si>
  <si>
    <t>м2</t>
  </si>
  <si>
    <t xml:space="preserve"> </t>
  </si>
  <si>
    <t>Разработка щебеночного основания (старого), грунта       Т=20 см (дорога)</t>
  </si>
  <si>
    <t>Демонтаж бордюров</t>
  </si>
  <si>
    <t>м/п</t>
  </si>
  <si>
    <t>Установка дорожных бордюров БР 100.30.15</t>
  </si>
  <si>
    <t>установка на щебеночное основание Т=5см,                                    с подбетонкой</t>
  </si>
  <si>
    <t>Устройство щебеночного основание под бордюры Т=5 см, фракция 5-20 мм</t>
  </si>
  <si>
    <t>м3</t>
  </si>
  <si>
    <t>Щебень М 800, фракция 5(3)-20 мм, группа 2</t>
  </si>
  <si>
    <t>уплотнение коэф. 1,26</t>
  </si>
  <si>
    <t>Окраская бордюров</t>
  </si>
  <si>
    <t>м</t>
  </si>
  <si>
    <t xml:space="preserve">Эмаль ПФ-115 </t>
  </si>
  <si>
    <t>шт</t>
  </si>
  <si>
    <t>Устройство щебеночного основания Т=20 см, фракция 40-70, 20-40 мм, 5-20 мм</t>
  </si>
  <si>
    <t xml:space="preserve"> с уплотнением</t>
  </si>
  <si>
    <t>Розлив вяжущих средств (мин. 2,0 л/м2)</t>
  </si>
  <si>
    <t>эмульсия битумная</t>
  </si>
  <si>
    <t>Укладка асфальтового покрытия , Т=6 см</t>
  </si>
  <si>
    <t>Смеси асфальтобетонные плотные мелкозернистые тип Б марка I</t>
  </si>
  <si>
    <t>расход на 4 см - 105,26 кг,   на доп. 2 см -  13,62*К4 кг.</t>
  </si>
  <si>
    <t>утилизация 5 класс отходов</t>
  </si>
  <si>
    <t>Валка и раскрыжовка деревьев ф 400</t>
  </si>
  <si>
    <t>Валка и раскрыжовка деревьев ф500</t>
  </si>
  <si>
    <t>Корчевка пней деревьев до ф400,500</t>
  </si>
  <si>
    <t>кг</t>
  </si>
  <si>
    <t xml:space="preserve"> с уплотнением  </t>
  </si>
  <si>
    <t xml:space="preserve">Нанесение разметки </t>
  </si>
  <si>
    <t xml:space="preserve"> Краска акриловая для дорожной разметки</t>
  </si>
  <si>
    <t>Разработка основания и покрытия под тротуар (асфальт 6 см, щебень 10 см)</t>
  </si>
  <si>
    <t>Установка тротуарных бордюров БР 100.20.8</t>
  </si>
  <si>
    <t>Устройство щебеночного основания Т=10 см, фракция 20-40 мм, 5-20 мм</t>
  </si>
  <si>
    <t xml:space="preserve"> с уплотнением </t>
  </si>
  <si>
    <t>Розлив вяжущих средств (мин. 1л/м2)</t>
  </si>
  <si>
    <t>Эмульсия битумная</t>
  </si>
  <si>
    <t>Укладка асфальтового покрытия , Т=5 см</t>
  </si>
  <si>
    <r>
      <t>Планировка территории, с разработкой грунта  до 20</t>
    </r>
    <r>
      <rPr>
        <sz val="9"/>
        <color indexed="10"/>
        <rFont val="Arial"/>
        <family val="2"/>
        <charset val="204"/>
      </rPr>
      <t xml:space="preserve"> </t>
    </r>
    <r>
      <rPr>
        <sz val="9"/>
        <rFont val="Arial"/>
        <family val="2"/>
        <charset val="204"/>
      </rPr>
      <t>см и перемещинием до 50 м.</t>
    </r>
  </si>
  <si>
    <t>выравнивание территории</t>
  </si>
  <si>
    <t>Разработка грунта под дорожки и площадки                      до Т=20см</t>
  </si>
  <si>
    <t>Укладка геотекстиля плотностью 250 гр/м</t>
  </si>
  <si>
    <t>Геотекстиль нетканый, поверхностной плотностью 250 г/м2</t>
  </si>
  <si>
    <t>тротуарная плитка</t>
  </si>
  <si>
    <t>Устройство щебеночного основания Т=5 см, фракция 20-40 мм</t>
  </si>
  <si>
    <t xml:space="preserve">Щебень М 800, фракция 20-40 мм, группа 2 </t>
  </si>
  <si>
    <t>Устройство песчанного основания Т=5 см</t>
  </si>
  <si>
    <t xml:space="preserve">Песок для строительных работ природный 50%; обогащенный 50% </t>
  </si>
  <si>
    <t>Укладка плитки тротуарной серой, типа Кирпичик Т=70 мм</t>
  </si>
  <si>
    <t>Плитка тротуарная "Кирпичик"</t>
  </si>
  <si>
    <t>песок</t>
  </si>
  <si>
    <t>Песок для строительных работ природный 50%; обогащенный 50%</t>
  </si>
  <si>
    <t>Завоз и отсыпка черноземом в ручную     Т= 5 см</t>
  </si>
  <si>
    <t>газон</t>
  </si>
  <si>
    <t xml:space="preserve">                           Установка Детского игрового и спортивного оборудования (работа)</t>
  </si>
  <si>
    <t>1</t>
  </si>
  <si>
    <t>Копание ям вручную без креплений для стоек и столбов: без откосов глубиной до 0,7 м, группа грунтов 2</t>
  </si>
  <si>
    <t xml:space="preserve"> м3 грунта</t>
  </si>
  <si>
    <t>2</t>
  </si>
  <si>
    <t>Установка  столбов высотой до 4 м: на подготовленный бетонный фундамент</t>
  </si>
  <si>
    <t>3</t>
  </si>
  <si>
    <t>Бетонирование столбов</t>
  </si>
  <si>
    <t>4</t>
  </si>
  <si>
    <t>Бетон тяжелый, класс В15 (М200)</t>
  </si>
  <si>
    <t>МАФ и игровое оборудование детских площадок</t>
  </si>
  <si>
    <t>МФ 1.14 Лавочка бетонная со спинкой</t>
  </si>
  <si>
    <t>5</t>
  </si>
  <si>
    <t>МФ 1.08 Лавочка без спинки</t>
  </si>
  <si>
    <t>6</t>
  </si>
  <si>
    <t>МФ 6.05 Урна</t>
  </si>
  <si>
    <t>7</t>
  </si>
  <si>
    <t>МФ 6.20 Информационная стойка</t>
  </si>
  <si>
    <t>8</t>
  </si>
  <si>
    <t>Видеонаблюдение</t>
  </si>
  <si>
    <t>Демонтаж светильников старых наружних</t>
  </si>
  <si>
    <t>Кабель силовой с медными жилами с поливинилхлоридной изоляцией и оболочкой, не распространяющий горение марки ВВГнг, напряжением 0,66 кВ, с числом жил - 3 и сечением 1,5 мм2</t>
  </si>
  <si>
    <t>1000 м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</si>
  <si>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 до 6 мм2 (в гофре)</t>
  </si>
  <si>
    <t>100 м</t>
  </si>
  <si>
    <t>Трубы гибкие гофрированные тяжелые из самозатухающего ПВХ (IP55) серии FH, с зондом, диаметром 20 мм</t>
  </si>
  <si>
    <t>10 м</t>
  </si>
  <si>
    <t>Прокладка труб гофрированных ПВХ для защиты проводов и кабелей</t>
  </si>
  <si>
    <t>Клипса</t>
  </si>
  <si>
    <t>Кронштейны специальные на опорах для светильников сварные металлические, количество рожков: 1</t>
  </si>
  <si>
    <t>1 шт.</t>
  </si>
  <si>
    <t>Светильник, устанавливаемый вне зданий с лампами: люминесцентными</t>
  </si>
  <si>
    <t>Прожектор с отражателем алюминиевым и защитным силикатным стеклом, РО 04-125-001</t>
  </si>
  <si>
    <t>Выключатель одноклавишный для открытой проводки</t>
  </si>
  <si>
    <t>шт.</t>
  </si>
  <si>
    <t>Выключатель: одноклавишный неутопленного типа при открытой проводке</t>
  </si>
  <si>
    <t>100 шт.</t>
  </si>
  <si>
    <t>Коробка разветвительная пластиковая 85*85*40 наружного исполнения</t>
  </si>
  <si>
    <t>Фотореле ФР2 У3</t>
  </si>
  <si>
    <t>Реле промежуточные герконовые РПГ5-2120 У3</t>
  </si>
  <si>
    <t>Сверление отверстий в кирпичном доме толщиной до 1,5 кирпича</t>
  </si>
  <si>
    <t>100 отверстий</t>
  </si>
  <si>
    <t>Составил Чернигина Е.А.</t>
  </si>
  <si>
    <t>Объект: Многоквартирный дом по ул. Бугарева 6</t>
  </si>
  <si>
    <t xml:space="preserve">1. Реконструкция проезжей части                        ( S=718 м2)     </t>
  </si>
  <si>
    <t>0,3*0,05*179</t>
  </si>
  <si>
    <t>179*0,25</t>
  </si>
  <si>
    <t>718*0,002</t>
  </si>
  <si>
    <t xml:space="preserve">2. Устройство парковочных карманов                        ( S=258 м2)     </t>
  </si>
  <si>
    <t>10*7,25кг</t>
  </si>
  <si>
    <t>2*4,35кг</t>
  </si>
  <si>
    <t>12*50кг</t>
  </si>
  <si>
    <t xml:space="preserve">Разработка грунта под парковочный карман,                   Т=25 см </t>
  </si>
  <si>
    <t>0,3*0,05*35</t>
  </si>
  <si>
    <t>35*0,25</t>
  </si>
  <si>
    <t>19*5,0*0,1</t>
  </si>
  <si>
    <t>3. Тротуары у дома                                                                     (S=183 м2)</t>
  </si>
  <si>
    <t>0,2*0,05*207</t>
  </si>
  <si>
    <t>207*1,26</t>
  </si>
  <si>
    <t xml:space="preserve">4. Благоустройство дворовой территории                                                                            (S=2182 м2)   185+66+11+34+1886=2182 м2               </t>
  </si>
  <si>
    <t>Демонтаж МАФ (лавки. урны, вешала, опоры  освещения и т.д</t>
  </si>
  <si>
    <t>185+66+11+34</t>
  </si>
  <si>
    <t>0,2*0,05*192</t>
  </si>
  <si>
    <t>185+34</t>
  </si>
  <si>
    <t>66+11</t>
  </si>
  <si>
    <t>Завоз и планировка песка  в ручную Т=25 см</t>
  </si>
  <si>
    <t xml:space="preserve">                           Установка ограждений</t>
  </si>
  <si>
    <t>Ограждение металлическое Н - 0,8м</t>
  </si>
  <si>
    <t>Установка ограждений и металлических столбов высотой до 4 м: на подготовленный бетонный фундамент</t>
  </si>
  <si>
    <t>столбов</t>
  </si>
  <si>
    <t>1 м3</t>
  </si>
  <si>
    <t>0,4*0,2*0,2*12</t>
  </si>
  <si>
    <t>0,35*0,2*0,2*12</t>
  </si>
  <si>
    <t>0,168*1,02</t>
  </si>
  <si>
    <t>ДИО 1.10 Деревянные качели двойные</t>
  </si>
  <si>
    <t>Подвес ДИО 1.205к</t>
  </si>
  <si>
    <t>Подвес ДИО 1.203к</t>
  </si>
  <si>
    <t>МФ 6.08 Урна бетонная</t>
  </si>
  <si>
    <t>9</t>
  </si>
  <si>
    <t>6. Наружное освещение (над подъездами 3 шт.)</t>
  </si>
  <si>
    <t>54*175/100</t>
  </si>
  <si>
    <t>0,4*0,4*0,4*13</t>
  </si>
  <si>
    <t>0,4*0,4*0,35*13</t>
  </si>
  <si>
    <t>0,73*1,02</t>
  </si>
  <si>
    <t>погрузка, перевозка на расстояние 7 км (транспортная схема)</t>
  </si>
  <si>
    <t>258*0,002</t>
  </si>
  <si>
    <t>183*0,001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</si>
</sst>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₽&quot;"/>
    <numFmt numFmtId="165" formatCode="#,##0.000"/>
    <numFmt numFmtId="166" formatCode="0.000"/>
  </numFmts>
  <fonts count="5" x14ac:knownFonts="1">
    <font>
      <sz val="11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9"/>
      <color indexed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49" fontId="2" fillId="2" borderId="11" xfId="0" applyNumberFormat="1" applyFont="1" applyFill="1" applyBorder="1" applyAlignment="1">
      <alignment horizontal="center" vertical="top"/>
    </xf>
    <xf numFmtId="0" fontId="2" fillId="2" borderId="11" xfId="0" applyFont="1" applyFill="1" applyBorder="1" applyAlignment="1">
      <alignment horizontal="center" vertical="top" wrapText="1"/>
    </xf>
    <xf numFmtId="4" fontId="2" fillId="2" borderId="11" xfId="0" applyNumberFormat="1" applyFont="1" applyFill="1" applyBorder="1" applyAlignment="1">
      <alignment horizontal="center" vertical="top" wrapText="1"/>
    </xf>
    <xf numFmtId="2" fontId="2" fillId="2" borderId="11" xfId="0" applyNumberFormat="1" applyFont="1" applyFill="1" applyBorder="1" applyAlignment="1">
      <alignment horizontal="center" vertical="top" wrapText="1"/>
    </xf>
    <xf numFmtId="49" fontId="2" fillId="2" borderId="11" xfId="0" applyNumberFormat="1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49" fontId="2" fillId="2" borderId="11" xfId="0" applyNumberFormat="1" applyFont="1" applyFill="1" applyBorder="1" applyAlignment="1">
      <alignment horizontal="center" vertical="center" wrapText="1"/>
    </xf>
    <xf numFmtId="164" fontId="2" fillId="2" borderId="11" xfId="0" applyNumberFormat="1" applyFont="1" applyFill="1" applyBorder="1" applyAlignment="1">
      <alignment horizontal="center" vertical="center" wrapText="1"/>
    </xf>
    <xf numFmtId="164" fontId="1" fillId="2" borderId="11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left" vertical="center" wrapText="1"/>
    </xf>
    <xf numFmtId="4" fontId="2" fillId="2" borderId="11" xfId="0" applyNumberFormat="1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left" vertical="top" wrapText="1"/>
    </xf>
    <xf numFmtId="0" fontId="2" fillId="2" borderId="11" xfId="0" applyFont="1" applyFill="1" applyBorder="1" applyAlignment="1">
      <alignment horizontal="center" vertical="top"/>
    </xf>
    <xf numFmtId="0" fontId="2" fillId="2" borderId="8" xfId="0" applyFont="1" applyFill="1" applyBorder="1" applyAlignment="1">
      <alignment horizontal="right" vertical="top" wrapText="1"/>
    </xf>
    <xf numFmtId="0" fontId="2" fillId="2" borderId="8" xfId="0" applyFont="1" applyFill="1" applyBorder="1" applyAlignment="1">
      <alignment horizontal="center" vertical="top" wrapText="1"/>
    </xf>
    <xf numFmtId="165" fontId="2" fillId="2" borderId="11" xfId="0" applyNumberFormat="1" applyFont="1" applyFill="1" applyBorder="1" applyAlignment="1">
      <alignment horizontal="center" vertical="center" wrapText="1"/>
    </xf>
    <xf numFmtId="166" fontId="2" fillId="2" borderId="11" xfId="0" applyNumberFormat="1" applyFont="1" applyFill="1" applyBorder="1" applyAlignment="1">
      <alignment horizontal="center" vertical="center" wrapText="1"/>
    </xf>
    <xf numFmtId="2" fontId="2" fillId="2" borderId="11" xfId="0" applyNumberFormat="1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49" fontId="1" fillId="2" borderId="11" xfId="0" applyNumberFormat="1" applyFont="1" applyFill="1" applyBorder="1" applyAlignment="1">
      <alignment horizontal="center" vertical="center"/>
    </xf>
    <xf numFmtId="49" fontId="3" fillId="2" borderId="1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AF45B1-BEC6-45C4-98B7-A1865CB46D53}">
  <dimension ref="A1:G108"/>
  <sheetViews>
    <sheetView tabSelected="1" workbookViewId="0">
      <selection activeCell="I46" sqref="I46"/>
    </sheetView>
  </sheetViews>
  <sheetFormatPr defaultRowHeight="15" x14ac:dyDescent="0.25"/>
  <cols>
    <col min="1" max="1" width="8.140625" style="1" customWidth="1"/>
    <col min="2" max="2" width="47" style="1" customWidth="1"/>
    <col min="3" max="3" width="12.85546875" style="1" customWidth="1"/>
    <col min="4" max="4" width="9.7109375" style="1" customWidth="1"/>
    <col min="5" max="5" width="30.42578125" style="1" customWidth="1"/>
    <col min="6" max="6" width="24.28515625" style="1" customWidth="1"/>
    <col min="7" max="7" width="17.7109375" style="1" customWidth="1"/>
  </cols>
  <sheetData>
    <row r="1" spans="1:7" ht="15.75" thickBot="1" x14ac:dyDescent="0.3">
      <c r="A1" s="32" t="s">
        <v>0</v>
      </c>
      <c r="B1" s="32"/>
      <c r="C1" s="32"/>
      <c r="D1" s="32"/>
      <c r="E1" s="32"/>
      <c r="F1" s="32"/>
      <c r="G1" s="32"/>
    </row>
    <row r="2" spans="1:7" x14ac:dyDescent="0.25">
      <c r="A2" s="33" t="s">
        <v>106</v>
      </c>
      <c r="B2" s="34"/>
      <c r="C2" s="35" t="s">
        <v>1</v>
      </c>
      <c r="D2" s="36"/>
      <c r="E2" s="36"/>
      <c r="F2" s="36"/>
      <c r="G2" s="37"/>
    </row>
    <row r="3" spans="1:7" x14ac:dyDescent="0.25">
      <c r="A3" s="38" t="s">
        <v>2</v>
      </c>
      <c r="B3" s="39"/>
      <c r="C3" s="40" t="s">
        <v>3</v>
      </c>
      <c r="D3" s="41"/>
      <c r="E3" s="41"/>
      <c r="F3" s="41"/>
      <c r="G3" s="42"/>
    </row>
    <row r="4" spans="1:7" x14ac:dyDescent="0.25">
      <c r="A4" s="43"/>
      <c r="B4" s="43"/>
      <c r="C4" s="44"/>
      <c r="D4" s="44"/>
      <c r="E4" s="44"/>
      <c r="F4" s="44"/>
      <c r="G4" s="44"/>
    </row>
    <row r="5" spans="1:7" x14ac:dyDescent="0.25">
      <c r="A5" s="28"/>
      <c r="B5" s="2"/>
      <c r="C5" s="3"/>
      <c r="D5" s="3"/>
      <c r="E5" s="3"/>
      <c r="F5" s="3"/>
      <c r="G5" s="3"/>
    </row>
    <row r="6" spans="1:7" x14ac:dyDescent="0.25">
      <c r="A6" s="45" t="s">
        <v>107</v>
      </c>
      <c r="B6" s="45"/>
      <c r="C6" s="45"/>
      <c r="D6" s="45"/>
      <c r="E6" s="45"/>
      <c r="F6" s="45"/>
      <c r="G6" s="45"/>
    </row>
    <row r="7" spans="1:7" x14ac:dyDescent="0.25">
      <c r="A7" s="2" t="s">
        <v>4</v>
      </c>
      <c r="B7" s="2" t="s">
        <v>5</v>
      </c>
      <c r="C7" s="2" t="s">
        <v>6</v>
      </c>
      <c r="D7" s="2" t="s">
        <v>7</v>
      </c>
      <c r="E7" s="46" t="s">
        <v>8</v>
      </c>
      <c r="F7" s="46"/>
      <c r="G7" s="2"/>
    </row>
    <row r="8" spans="1:7" ht="24" x14ac:dyDescent="0.25">
      <c r="A8" s="3">
        <v>1</v>
      </c>
      <c r="B8" s="3" t="s">
        <v>9</v>
      </c>
      <c r="C8" s="3" t="s">
        <v>10</v>
      </c>
      <c r="D8" s="3">
        <v>718</v>
      </c>
      <c r="E8" s="3" t="s">
        <v>147</v>
      </c>
      <c r="F8" s="3" t="s">
        <v>11</v>
      </c>
      <c r="G8" s="3" t="s">
        <v>11</v>
      </c>
    </row>
    <row r="9" spans="1:7" ht="24" x14ac:dyDescent="0.25">
      <c r="A9" s="3">
        <v>2</v>
      </c>
      <c r="B9" s="3" t="s">
        <v>12</v>
      </c>
      <c r="C9" s="3" t="s">
        <v>10</v>
      </c>
      <c r="D9" s="3">
        <v>718</v>
      </c>
      <c r="E9" s="29" t="s">
        <v>147</v>
      </c>
      <c r="F9" s="3" t="s">
        <v>11</v>
      </c>
      <c r="G9" s="3" t="s">
        <v>11</v>
      </c>
    </row>
    <row r="10" spans="1:7" ht="24" x14ac:dyDescent="0.25">
      <c r="A10" s="3">
        <v>3</v>
      </c>
      <c r="B10" s="3" t="s">
        <v>13</v>
      </c>
      <c r="C10" s="3" t="s">
        <v>14</v>
      </c>
      <c r="D10" s="3">
        <v>159</v>
      </c>
      <c r="E10" s="29" t="s">
        <v>147</v>
      </c>
      <c r="F10" s="3" t="s">
        <v>11</v>
      </c>
      <c r="G10" s="3" t="s">
        <v>11</v>
      </c>
    </row>
    <row r="11" spans="1:7" ht="36" x14ac:dyDescent="0.25">
      <c r="A11" s="3">
        <v>4</v>
      </c>
      <c r="B11" s="3" t="s">
        <v>15</v>
      </c>
      <c r="C11" s="3" t="s">
        <v>14</v>
      </c>
      <c r="D11" s="3">
        <v>179</v>
      </c>
      <c r="E11" s="3" t="s">
        <v>16</v>
      </c>
      <c r="F11" s="3"/>
      <c r="G11" s="3"/>
    </row>
    <row r="12" spans="1:7" ht="24" x14ac:dyDescent="0.25">
      <c r="A12" s="3">
        <v>5</v>
      </c>
      <c r="B12" s="3" t="s">
        <v>17</v>
      </c>
      <c r="C12" s="3" t="s">
        <v>18</v>
      </c>
      <c r="D12" s="20">
        <f>(0.3*0.05*179)</f>
        <v>2.6850000000000001</v>
      </c>
      <c r="E12" s="3" t="s">
        <v>11</v>
      </c>
      <c r="F12" s="3" t="s">
        <v>11</v>
      </c>
      <c r="G12" s="3" t="s">
        <v>108</v>
      </c>
    </row>
    <row r="13" spans="1:7" x14ac:dyDescent="0.25">
      <c r="A13" s="3">
        <v>6</v>
      </c>
      <c r="B13" s="3" t="s">
        <v>19</v>
      </c>
      <c r="C13" s="3" t="s">
        <v>18</v>
      </c>
      <c r="D13" s="3">
        <f>2.69*1.26</f>
        <v>3.3893999999999997</v>
      </c>
      <c r="E13" s="3" t="s">
        <v>20</v>
      </c>
      <c r="F13" s="3" t="s">
        <v>11</v>
      </c>
      <c r="G13" s="3"/>
    </row>
    <row r="14" spans="1:7" x14ac:dyDescent="0.25">
      <c r="A14" s="3">
        <v>7</v>
      </c>
      <c r="B14" s="3" t="s">
        <v>21</v>
      </c>
      <c r="C14" s="3" t="s">
        <v>22</v>
      </c>
      <c r="D14" s="3">
        <f>179*0.25</f>
        <v>44.75</v>
      </c>
      <c r="E14" s="3" t="s">
        <v>23</v>
      </c>
      <c r="F14" s="3"/>
      <c r="G14" s="3" t="s">
        <v>109</v>
      </c>
    </row>
    <row r="15" spans="1:7" ht="24" x14ac:dyDescent="0.25">
      <c r="A15" s="3">
        <v>8</v>
      </c>
      <c r="B15" s="3" t="s">
        <v>25</v>
      </c>
      <c r="C15" s="3" t="s">
        <v>10</v>
      </c>
      <c r="D15" s="3">
        <v>718</v>
      </c>
      <c r="E15" s="3" t="s">
        <v>26</v>
      </c>
      <c r="F15" s="3" t="s">
        <v>11</v>
      </c>
      <c r="G15" s="3"/>
    </row>
    <row r="16" spans="1:7" x14ac:dyDescent="0.25">
      <c r="A16" s="3">
        <v>9</v>
      </c>
      <c r="B16" s="3" t="s">
        <v>27</v>
      </c>
      <c r="C16" s="3" t="s">
        <v>10</v>
      </c>
      <c r="D16" s="3">
        <v>718</v>
      </c>
      <c r="E16" s="3" t="s">
        <v>28</v>
      </c>
      <c r="F16" s="3"/>
      <c r="G16" s="3" t="s">
        <v>110</v>
      </c>
    </row>
    <row r="17" spans="1:7" ht="36" x14ac:dyDescent="0.25">
      <c r="A17" s="3">
        <v>10</v>
      </c>
      <c r="B17" s="3" t="s">
        <v>29</v>
      </c>
      <c r="C17" s="3" t="s">
        <v>10</v>
      </c>
      <c r="D17" s="3">
        <v>718</v>
      </c>
      <c r="E17" s="3" t="s">
        <v>30</v>
      </c>
      <c r="F17" s="3" t="s">
        <v>31</v>
      </c>
      <c r="G17" s="3"/>
    </row>
    <row r="18" spans="1:7" x14ac:dyDescent="0.25">
      <c r="A18" s="3"/>
      <c r="B18" s="3"/>
      <c r="C18" s="3"/>
      <c r="D18" s="3"/>
      <c r="E18" s="3"/>
      <c r="F18" s="3"/>
      <c r="G18" s="3"/>
    </row>
    <row r="19" spans="1:7" x14ac:dyDescent="0.25">
      <c r="A19" s="45" t="s">
        <v>111</v>
      </c>
      <c r="B19" s="45"/>
      <c r="C19" s="45"/>
      <c r="D19" s="45"/>
      <c r="E19" s="45"/>
      <c r="F19" s="45"/>
      <c r="G19" s="45"/>
    </row>
    <row r="20" spans="1:7" x14ac:dyDescent="0.25">
      <c r="A20" s="2" t="s">
        <v>4</v>
      </c>
      <c r="B20" s="2" t="s">
        <v>5</v>
      </c>
      <c r="C20" s="2" t="s">
        <v>6</v>
      </c>
      <c r="D20" s="2" t="s">
        <v>7</v>
      </c>
      <c r="E20" s="46" t="s">
        <v>8</v>
      </c>
      <c r="F20" s="46"/>
      <c r="G20" s="2"/>
    </row>
    <row r="21" spans="1:7" ht="24" x14ac:dyDescent="0.25">
      <c r="A21" s="3">
        <v>1</v>
      </c>
      <c r="B21" s="3" t="s">
        <v>33</v>
      </c>
      <c r="C21" s="3" t="s">
        <v>24</v>
      </c>
      <c r="D21" s="3">
        <v>2</v>
      </c>
      <c r="E21" s="29" t="s">
        <v>147</v>
      </c>
      <c r="F21" s="5" t="s">
        <v>11</v>
      </c>
      <c r="G21" s="3" t="s">
        <v>113</v>
      </c>
    </row>
    <row r="22" spans="1:7" ht="24" x14ac:dyDescent="0.25">
      <c r="A22" s="3">
        <v>2</v>
      </c>
      <c r="B22" s="3" t="s">
        <v>34</v>
      </c>
      <c r="C22" s="3" t="s">
        <v>24</v>
      </c>
      <c r="D22" s="3">
        <v>10</v>
      </c>
      <c r="E22" s="29" t="s">
        <v>147</v>
      </c>
      <c r="F22" s="5" t="s">
        <v>11</v>
      </c>
      <c r="G22" s="3" t="s">
        <v>112</v>
      </c>
    </row>
    <row r="23" spans="1:7" ht="24" x14ac:dyDescent="0.25">
      <c r="A23" s="3">
        <v>3</v>
      </c>
      <c r="B23" s="3" t="s">
        <v>35</v>
      </c>
      <c r="C23" s="3" t="s">
        <v>24</v>
      </c>
      <c r="D23" s="3">
        <v>12</v>
      </c>
      <c r="E23" s="29" t="s">
        <v>147</v>
      </c>
      <c r="F23" s="5" t="s">
        <v>11</v>
      </c>
      <c r="G23" s="3" t="s">
        <v>114</v>
      </c>
    </row>
    <row r="24" spans="1:7" ht="24" x14ac:dyDescent="0.25">
      <c r="A24" s="3">
        <v>4</v>
      </c>
      <c r="B24" s="3" t="s">
        <v>115</v>
      </c>
      <c r="C24" s="3" t="s">
        <v>10</v>
      </c>
      <c r="D24" s="3">
        <v>258</v>
      </c>
      <c r="E24" s="29" t="s">
        <v>147</v>
      </c>
      <c r="F24" s="5" t="s">
        <v>11</v>
      </c>
      <c r="G24" s="3" t="s">
        <v>11</v>
      </c>
    </row>
    <row r="25" spans="1:7" ht="36" x14ac:dyDescent="0.25">
      <c r="A25" s="3">
        <v>5</v>
      </c>
      <c r="B25" s="3" t="s">
        <v>15</v>
      </c>
      <c r="C25" s="3" t="s">
        <v>14</v>
      </c>
      <c r="D25" s="3">
        <v>35</v>
      </c>
      <c r="E25" s="3" t="s">
        <v>16</v>
      </c>
      <c r="F25" s="3"/>
      <c r="G25" s="3"/>
    </row>
    <row r="26" spans="1:7" ht="24" x14ac:dyDescent="0.25">
      <c r="A26" s="3">
        <v>6</v>
      </c>
      <c r="B26" s="3" t="s">
        <v>17</v>
      </c>
      <c r="C26" s="3" t="s">
        <v>18</v>
      </c>
      <c r="D26" s="3">
        <f>0.3*0.05*35</f>
        <v>0.52500000000000002</v>
      </c>
      <c r="E26" s="3" t="s">
        <v>11</v>
      </c>
      <c r="F26" s="3" t="s">
        <v>11</v>
      </c>
      <c r="G26" s="3" t="s">
        <v>116</v>
      </c>
    </row>
    <row r="27" spans="1:7" x14ac:dyDescent="0.25">
      <c r="A27" s="3">
        <v>7</v>
      </c>
      <c r="B27" s="3" t="s">
        <v>19</v>
      </c>
      <c r="C27" s="3" t="s">
        <v>18</v>
      </c>
      <c r="D27" s="3">
        <f>0.525*1.26</f>
        <v>0.66150000000000009</v>
      </c>
      <c r="E27" s="3" t="s">
        <v>20</v>
      </c>
      <c r="F27" s="3" t="s">
        <v>11</v>
      </c>
      <c r="G27" s="3"/>
    </row>
    <row r="28" spans="1:7" x14ac:dyDescent="0.25">
      <c r="A28" s="3">
        <v>8</v>
      </c>
      <c r="B28" s="3" t="s">
        <v>21</v>
      </c>
      <c r="C28" s="3" t="s">
        <v>22</v>
      </c>
      <c r="D28" s="3">
        <f>35*0.25</f>
        <v>8.75</v>
      </c>
      <c r="E28" s="4" t="s">
        <v>23</v>
      </c>
      <c r="F28" s="3"/>
      <c r="G28" s="3" t="s">
        <v>117</v>
      </c>
    </row>
    <row r="29" spans="1:7" ht="24" x14ac:dyDescent="0.25">
      <c r="A29" s="3">
        <v>9</v>
      </c>
      <c r="B29" s="3" t="s">
        <v>25</v>
      </c>
      <c r="C29" s="3" t="s">
        <v>10</v>
      </c>
      <c r="D29" s="3">
        <v>258</v>
      </c>
      <c r="E29" s="3" t="s">
        <v>37</v>
      </c>
      <c r="F29" s="3" t="s">
        <v>11</v>
      </c>
      <c r="G29" s="3"/>
    </row>
    <row r="30" spans="1:7" x14ac:dyDescent="0.25">
      <c r="A30" s="3">
        <v>10</v>
      </c>
      <c r="B30" s="3" t="s">
        <v>27</v>
      </c>
      <c r="C30" s="3" t="s">
        <v>10</v>
      </c>
      <c r="D30" s="3">
        <v>258</v>
      </c>
      <c r="E30" s="3" t="s">
        <v>28</v>
      </c>
      <c r="F30" s="3"/>
      <c r="G30" s="29" t="s">
        <v>148</v>
      </c>
    </row>
    <row r="31" spans="1:7" ht="36" x14ac:dyDescent="0.25">
      <c r="A31" s="3">
        <v>11</v>
      </c>
      <c r="B31" s="3" t="s">
        <v>29</v>
      </c>
      <c r="C31" s="3" t="s">
        <v>10</v>
      </c>
      <c r="D31" s="3">
        <v>258</v>
      </c>
      <c r="E31" s="3" t="s">
        <v>30</v>
      </c>
      <c r="F31" s="3" t="s">
        <v>31</v>
      </c>
      <c r="G31" s="3"/>
    </row>
    <row r="32" spans="1:7" ht="24" x14ac:dyDescent="0.25">
      <c r="A32" s="3">
        <v>12</v>
      </c>
      <c r="B32" s="3" t="s">
        <v>38</v>
      </c>
      <c r="C32" s="3" t="s">
        <v>10</v>
      </c>
      <c r="D32" s="3">
        <f>19*5*0.1</f>
        <v>9.5</v>
      </c>
      <c r="E32" s="3" t="s">
        <v>39</v>
      </c>
      <c r="F32" s="3" t="s">
        <v>11</v>
      </c>
      <c r="G32" s="3" t="s">
        <v>118</v>
      </c>
    </row>
    <row r="34" spans="1:7" x14ac:dyDescent="0.25">
      <c r="A34" s="45" t="s">
        <v>119</v>
      </c>
      <c r="B34" s="45"/>
      <c r="C34" s="45"/>
      <c r="D34" s="45"/>
      <c r="E34" s="45"/>
      <c r="F34" s="45"/>
      <c r="G34" s="45"/>
    </row>
    <row r="35" spans="1:7" x14ac:dyDescent="0.25">
      <c r="A35" s="6" t="s">
        <v>4</v>
      </c>
      <c r="B35" s="6" t="s">
        <v>5</v>
      </c>
      <c r="C35" s="6" t="s">
        <v>6</v>
      </c>
      <c r="D35" s="6" t="s">
        <v>7</v>
      </c>
      <c r="E35" s="30" t="s">
        <v>8</v>
      </c>
      <c r="F35" s="31"/>
      <c r="G35" s="6" t="s">
        <v>11</v>
      </c>
    </row>
    <row r="36" spans="1:7" ht="24" x14ac:dyDescent="0.25">
      <c r="A36" s="3">
        <v>1</v>
      </c>
      <c r="B36" s="3" t="s">
        <v>40</v>
      </c>
      <c r="C36" s="3" t="s">
        <v>10</v>
      </c>
      <c r="D36" s="3">
        <v>186</v>
      </c>
      <c r="E36" s="29" t="s">
        <v>147</v>
      </c>
      <c r="F36" s="5" t="s">
        <v>32</v>
      </c>
      <c r="G36" s="3"/>
    </row>
    <row r="37" spans="1:7" ht="36" x14ac:dyDescent="0.25">
      <c r="A37" s="3">
        <v>2</v>
      </c>
      <c r="B37" s="3" t="s">
        <v>41</v>
      </c>
      <c r="C37" s="3" t="s">
        <v>14</v>
      </c>
      <c r="D37" s="3">
        <v>207</v>
      </c>
      <c r="E37" s="3" t="s">
        <v>16</v>
      </c>
      <c r="F37" s="3"/>
      <c r="G37" s="3"/>
    </row>
    <row r="38" spans="1:7" ht="24" x14ac:dyDescent="0.25">
      <c r="A38" s="3">
        <v>3</v>
      </c>
      <c r="B38" s="3" t="s">
        <v>17</v>
      </c>
      <c r="C38" s="3" t="s">
        <v>18</v>
      </c>
      <c r="D38" s="3">
        <f>207*0.2*0.05</f>
        <v>2.0700000000000003</v>
      </c>
      <c r="E38" s="3" t="s">
        <v>11</v>
      </c>
      <c r="F38" s="3" t="s">
        <v>11</v>
      </c>
      <c r="G38" s="3" t="s">
        <v>120</v>
      </c>
    </row>
    <row r="39" spans="1:7" x14ac:dyDescent="0.25">
      <c r="A39" s="3">
        <v>4</v>
      </c>
      <c r="B39" s="3" t="s">
        <v>19</v>
      </c>
      <c r="C39" s="3" t="s">
        <v>18</v>
      </c>
      <c r="D39" s="3">
        <f>2.07*1.26</f>
        <v>2.6081999999999996</v>
      </c>
      <c r="E39" s="3" t="s">
        <v>20</v>
      </c>
      <c r="F39" s="3" t="s">
        <v>11</v>
      </c>
      <c r="G39" s="3" t="s">
        <v>121</v>
      </c>
    </row>
    <row r="40" spans="1:7" ht="24" x14ac:dyDescent="0.25">
      <c r="A40" s="3">
        <v>5</v>
      </c>
      <c r="B40" s="3" t="s">
        <v>42</v>
      </c>
      <c r="C40" s="3" t="s">
        <v>10</v>
      </c>
      <c r="D40" s="3">
        <v>183</v>
      </c>
      <c r="E40" s="3" t="s">
        <v>43</v>
      </c>
      <c r="F40" s="3" t="s">
        <v>11</v>
      </c>
      <c r="G40" s="3"/>
    </row>
    <row r="41" spans="1:7" x14ac:dyDescent="0.25">
      <c r="A41" s="3">
        <v>6</v>
      </c>
      <c r="B41" s="3" t="s">
        <v>44</v>
      </c>
      <c r="C41" s="3" t="s">
        <v>10</v>
      </c>
      <c r="D41" s="3">
        <v>183</v>
      </c>
      <c r="E41" s="3" t="s">
        <v>45</v>
      </c>
      <c r="F41" s="3"/>
      <c r="G41" s="3" t="s">
        <v>149</v>
      </c>
    </row>
    <row r="42" spans="1:7" ht="36" x14ac:dyDescent="0.25">
      <c r="A42" s="3">
        <v>7</v>
      </c>
      <c r="B42" s="3" t="s">
        <v>46</v>
      </c>
      <c r="C42" s="3" t="s">
        <v>10</v>
      </c>
      <c r="D42" s="3">
        <v>183</v>
      </c>
      <c r="E42" s="3" t="s">
        <v>30</v>
      </c>
      <c r="F42" s="3"/>
      <c r="G42" s="3"/>
    </row>
    <row r="44" spans="1:7" x14ac:dyDescent="0.25">
      <c r="A44" s="49" t="s">
        <v>122</v>
      </c>
      <c r="B44" s="49"/>
      <c r="C44" s="49"/>
      <c r="D44" s="49"/>
      <c r="E44" s="49"/>
      <c r="F44" s="49"/>
      <c r="G44" s="49"/>
    </row>
    <row r="45" spans="1:7" x14ac:dyDescent="0.25">
      <c r="A45" s="2" t="s">
        <v>4</v>
      </c>
      <c r="B45" s="2" t="s">
        <v>5</v>
      </c>
      <c r="C45" s="2" t="s">
        <v>6</v>
      </c>
      <c r="D45" s="2" t="s">
        <v>7</v>
      </c>
      <c r="E45" s="47" t="s">
        <v>8</v>
      </c>
      <c r="F45" s="48"/>
      <c r="G45" s="2" t="s">
        <v>11</v>
      </c>
    </row>
    <row r="46" spans="1:7" ht="24" x14ac:dyDescent="0.25">
      <c r="A46" s="3">
        <v>1</v>
      </c>
      <c r="B46" s="3" t="s">
        <v>123</v>
      </c>
      <c r="C46" s="3" t="s">
        <v>36</v>
      </c>
      <c r="D46" s="3">
        <v>9470</v>
      </c>
      <c r="E46" s="29" t="s">
        <v>147</v>
      </c>
      <c r="F46" s="5" t="s">
        <v>11</v>
      </c>
      <c r="G46" s="3"/>
    </row>
    <row r="47" spans="1:7" ht="24" x14ac:dyDescent="0.25">
      <c r="A47" s="3">
        <v>2</v>
      </c>
      <c r="B47" s="3" t="s">
        <v>47</v>
      </c>
      <c r="C47" s="3" t="s">
        <v>10</v>
      </c>
      <c r="D47" s="3">
        <v>2182</v>
      </c>
      <c r="E47" s="3" t="s">
        <v>48</v>
      </c>
      <c r="F47" s="3"/>
      <c r="G47" s="3" t="s">
        <v>11</v>
      </c>
    </row>
    <row r="48" spans="1:7" ht="24" x14ac:dyDescent="0.25">
      <c r="A48" s="3">
        <v>3</v>
      </c>
      <c r="B48" s="3" t="s">
        <v>49</v>
      </c>
      <c r="C48" s="3" t="s">
        <v>10</v>
      </c>
      <c r="D48" s="3">
        <v>296</v>
      </c>
      <c r="E48" s="29" t="s">
        <v>147</v>
      </c>
      <c r="F48" s="5" t="s">
        <v>11</v>
      </c>
      <c r="G48" s="3" t="s">
        <v>124</v>
      </c>
    </row>
    <row r="49" spans="1:7" ht="36" x14ac:dyDescent="0.25">
      <c r="A49" s="3">
        <v>4</v>
      </c>
      <c r="B49" s="3" t="s">
        <v>41</v>
      </c>
      <c r="C49" s="3" t="s">
        <v>14</v>
      </c>
      <c r="D49" s="3">
        <v>192</v>
      </c>
      <c r="E49" s="3" t="s">
        <v>16</v>
      </c>
      <c r="F49" s="3"/>
      <c r="G49" s="3"/>
    </row>
    <row r="50" spans="1:7" ht="24" x14ac:dyDescent="0.25">
      <c r="A50" s="3">
        <v>5</v>
      </c>
      <c r="B50" s="3" t="s">
        <v>17</v>
      </c>
      <c r="C50" s="3" t="s">
        <v>18</v>
      </c>
      <c r="D50" s="3">
        <f>0.2*0.05*192</f>
        <v>1.9200000000000004</v>
      </c>
      <c r="E50" s="3" t="s">
        <v>11</v>
      </c>
      <c r="F50" s="3" t="s">
        <v>11</v>
      </c>
      <c r="G50" s="3" t="s">
        <v>125</v>
      </c>
    </row>
    <row r="51" spans="1:7" x14ac:dyDescent="0.25">
      <c r="A51" s="3">
        <v>6</v>
      </c>
      <c r="B51" s="3" t="s">
        <v>19</v>
      </c>
      <c r="C51" s="3" t="s">
        <v>18</v>
      </c>
      <c r="D51" s="3">
        <f>1.92*1.26</f>
        <v>2.4192</v>
      </c>
      <c r="E51" s="3" t="s">
        <v>20</v>
      </c>
      <c r="F51" s="3" t="s">
        <v>11</v>
      </c>
      <c r="G51" s="3"/>
    </row>
    <row r="52" spans="1:7" ht="36" x14ac:dyDescent="0.25">
      <c r="A52" s="3">
        <v>7</v>
      </c>
      <c r="B52" s="3" t="s">
        <v>50</v>
      </c>
      <c r="C52" s="3" t="s">
        <v>10</v>
      </c>
      <c r="D52" s="3">
        <f>185+34</f>
        <v>219</v>
      </c>
      <c r="E52" s="3" t="s">
        <v>51</v>
      </c>
      <c r="F52" s="3" t="s">
        <v>52</v>
      </c>
      <c r="G52" s="3" t="s">
        <v>126</v>
      </c>
    </row>
    <row r="53" spans="1:7" ht="24" x14ac:dyDescent="0.25">
      <c r="A53" s="3">
        <v>8</v>
      </c>
      <c r="B53" s="3" t="s">
        <v>53</v>
      </c>
      <c r="C53" s="3" t="s">
        <v>10</v>
      </c>
      <c r="D53" s="3">
        <v>219</v>
      </c>
      <c r="E53" s="3" t="s">
        <v>54</v>
      </c>
      <c r="F53" s="3" t="s">
        <v>52</v>
      </c>
      <c r="G53" s="3" t="s">
        <v>11</v>
      </c>
    </row>
    <row r="54" spans="1:7" ht="36" x14ac:dyDescent="0.25">
      <c r="A54" s="3">
        <v>9</v>
      </c>
      <c r="B54" s="3" t="s">
        <v>55</v>
      </c>
      <c r="C54" s="3" t="s">
        <v>10</v>
      </c>
      <c r="D54" s="3">
        <v>219</v>
      </c>
      <c r="E54" s="3" t="s">
        <v>56</v>
      </c>
      <c r="F54" s="3" t="s">
        <v>52</v>
      </c>
      <c r="G54" s="3" t="s">
        <v>11</v>
      </c>
    </row>
    <row r="55" spans="1:7" ht="24" x14ac:dyDescent="0.25">
      <c r="A55" s="3">
        <v>10</v>
      </c>
      <c r="B55" s="3" t="s">
        <v>57</v>
      </c>
      <c r="C55" s="3" t="s">
        <v>10</v>
      </c>
      <c r="D55" s="3">
        <v>219</v>
      </c>
      <c r="E55" s="3" t="s">
        <v>58</v>
      </c>
      <c r="F55" s="3" t="s">
        <v>52</v>
      </c>
      <c r="G55" s="3"/>
    </row>
    <row r="56" spans="1:7" ht="36" x14ac:dyDescent="0.25">
      <c r="A56" s="3">
        <v>11</v>
      </c>
      <c r="B56" s="3" t="s">
        <v>50</v>
      </c>
      <c r="C56" s="3" t="s">
        <v>10</v>
      </c>
      <c r="D56" s="3">
        <f>66+11</f>
        <v>77</v>
      </c>
      <c r="E56" s="3" t="s">
        <v>51</v>
      </c>
      <c r="F56" s="3" t="s">
        <v>59</v>
      </c>
      <c r="G56" s="3" t="s">
        <v>127</v>
      </c>
    </row>
    <row r="57" spans="1:7" ht="24" x14ac:dyDescent="0.25">
      <c r="A57" s="3">
        <v>12</v>
      </c>
      <c r="B57" s="3" t="s">
        <v>53</v>
      </c>
      <c r="C57" s="3" t="s">
        <v>10</v>
      </c>
      <c r="D57" s="3">
        <v>77</v>
      </c>
      <c r="E57" s="3" t="s">
        <v>54</v>
      </c>
      <c r="F57" s="3" t="s">
        <v>59</v>
      </c>
      <c r="G57" s="3" t="s">
        <v>11</v>
      </c>
    </row>
    <row r="58" spans="1:7" ht="36" x14ac:dyDescent="0.25">
      <c r="A58" s="3">
        <v>13</v>
      </c>
      <c r="B58" s="3" t="s">
        <v>128</v>
      </c>
      <c r="C58" s="3" t="s">
        <v>10</v>
      </c>
      <c r="D58" s="3">
        <v>77</v>
      </c>
      <c r="E58" s="3" t="s">
        <v>60</v>
      </c>
      <c r="F58" s="3" t="s">
        <v>59</v>
      </c>
      <c r="G58" s="3"/>
    </row>
    <row r="59" spans="1:7" x14ac:dyDescent="0.25">
      <c r="A59" s="3">
        <v>14</v>
      </c>
      <c r="B59" s="3" t="s">
        <v>61</v>
      </c>
      <c r="C59" s="3" t="s">
        <v>10</v>
      </c>
      <c r="D59" s="3">
        <v>1886</v>
      </c>
      <c r="E59" s="3"/>
      <c r="F59" s="3" t="s">
        <v>62</v>
      </c>
      <c r="G59" s="3">
        <v>1886</v>
      </c>
    </row>
    <row r="60" spans="1:7" ht="21.75" customHeight="1" x14ac:dyDescent="0.25">
      <c r="A60" s="50" t="s">
        <v>129</v>
      </c>
      <c r="B60" s="50"/>
      <c r="C60" s="50"/>
      <c r="D60" s="50"/>
      <c r="E60" s="50"/>
      <c r="F60" s="50"/>
      <c r="G60" s="50"/>
    </row>
    <row r="61" spans="1:7" x14ac:dyDescent="0.25">
      <c r="A61" s="2" t="s">
        <v>4</v>
      </c>
      <c r="B61" s="2" t="s">
        <v>5</v>
      </c>
      <c r="C61" s="2" t="s">
        <v>6</v>
      </c>
      <c r="D61" s="2" t="s">
        <v>7</v>
      </c>
      <c r="E61" s="47" t="s">
        <v>8</v>
      </c>
      <c r="F61" s="48"/>
      <c r="G61" s="2" t="s">
        <v>11</v>
      </c>
    </row>
    <row r="62" spans="1:7" s="1" customFormat="1" ht="16.5" customHeight="1" x14ac:dyDescent="0.25">
      <c r="A62" s="11" t="s">
        <v>64</v>
      </c>
      <c r="B62" s="21" t="s">
        <v>130</v>
      </c>
      <c r="C62" s="8" t="s">
        <v>14</v>
      </c>
      <c r="D62" s="22">
        <v>25</v>
      </c>
      <c r="E62" s="11" t="s">
        <v>11</v>
      </c>
      <c r="F62" s="11" t="s">
        <v>11</v>
      </c>
      <c r="G62" s="12" t="s">
        <v>11</v>
      </c>
    </row>
    <row r="63" spans="1:7" s="1" customFormat="1" ht="33" customHeight="1" x14ac:dyDescent="0.25">
      <c r="A63" s="11" t="s">
        <v>67</v>
      </c>
      <c r="B63" s="21" t="s">
        <v>65</v>
      </c>
      <c r="C63" s="8" t="s">
        <v>18</v>
      </c>
      <c r="D63" s="20">
        <f>0.4*0.2*0.2*12</f>
        <v>0.19200000000000006</v>
      </c>
      <c r="E63" s="23" t="s">
        <v>11</v>
      </c>
      <c r="F63" s="24"/>
      <c r="G63" s="3" t="s">
        <v>134</v>
      </c>
    </row>
    <row r="64" spans="1:7" s="1" customFormat="1" ht="36" x14ac:dyDescent="0.25">
      <c r="A64" s="11" t="s">
        <v>69</v>
      </c>
      <c r="B64" s="21" t="s">
        <v>131</v>
      </c>
      <c r="C64" s="8" t="s">
        <v>132</v>
      </c>
      <c r="D64" s="24">
        <v>12</v>
      </c>
      <c r="E64" s="3"/>
      <c r="F64" s="3"/>
      <c r="G64" s="3"/>
    </row>
    <row r="65" spans="1:7" s="1" customFormat="1" ht="23.25" customHeight="1" x14ac:dyDescent="0.25">
      <c r="A65" s="11" t="s">
        <v>71</v>
      </c>
      <c r="B65" s="21" t="s">
        <v>70</v>
      </c>
      <c r="C65" s="8" t="s">
        <v>133</v>
      </c>
      <c r="D65" s="25">
        <f>0.35*0.2*0.2*12</f>
        <v>0.16799999999999998</v>
      </c>
      <c r="E65" s="3"/>
      <c r="F65" s="13" t="s">
        <v>11</v>
      </c>
      <c r="G65" s="25" t="s">
        <v>135</v>
      </c>
    </row>
    <row r="66" spans="1:7" s="1" customFormat="1" ht="27.75" customHeight="1" x14ac:dyDescent="0.25">
      <c r="A66" s="11" t="s">
        <v>75</v>
      </c>
      <c r="B66" s="21" t="s">
        <v>72</v>
      </c>
      <c r="C66" s="8" t="s">
        <v>18</v>
      </c>
      <c r="D66" s="26">
        <f>0.168*1.02</f>
        <v>0.17136000000000001</v>
      </c>
      <c r="E66" s="3" t="s">
        <v>11</v>
      </c>
      <c r="F66" s="11"/>
      <c r="G66" s="3" t="s">
        <v>136</v>
      </c>
    </row>
    <row r="68" spans="1:7" x14ac:dyDescent="0.25">
      <c r="A68" s="50" t="s">
        <v>63</v>
      </c>
      <c r="B68" s="50"/>
      <c r="C68" s="50"/>
      <c r="D68" s="50"/>
      <c r="E68" s="50"/>
      <c r="F68" s="50"/>
      <c r="G68" s="50"/>
    </row>
    <row r="69" spans="1:7" x14ac:dyDescent="0.25">
      <c r="A69" s="2" t="s">
        <v>4</v>
      </c>
      <c r="B69" s="2" t="s">
        <v>5</v>
      </c>
      <c r="C69" s="2" t="s">
        <v>6</v>
      </c>
      <c r="D69" s="2" t="s">
        <v>7</v>
      </c>
      <c r="E69" s="47" t="s">
        <v>8</v>
      </c>
      <c r="F69" s="48"/>
      <c r="G69" s="2" t="s">
        <v>11</v>
      </c>
    </row>
    <row r="70" spans="1:7" ht="36" x14ac:dyDescent="0.25">
      <c r="A70" s="7" t="s">
        <v>64</v>
      </c>
      <c r="B70" s="8" t="s">
        <v>65</v>
      </c>
      <c r="C70" s="8" t="s">
        <v>66</v>
      </c>
      <c r="D70" s="9">
        <f>0.4*0.4*0.4*13</f>
        <v>0.83200000000000018</v>
      </c>
      <c r="E70" s="3" t="s">
        <v>11</v>
      </c>
      <c r="F70" s="3"/>
      <c r="G70" s="3" t="s">
        <v>144</v>
      </c>
    </row>
    <row r="71" spans="1:7" ht="24" x14ac:dyDescent="0.25">
      <c r="A71" s="7" t="s">
        <v>67</v>
      </c>
      <c r="B71" s="8" t="s">
        <v>68</v>
      </c>
      <c r="C71" s="8" t="s">
        <v>24</v>
      </c>
      <c r="D71" s="8">
        <v>13</v>
      </c>
      <c r="E71" s="3"/>
      <c r="F71" s="3"/>
      <c r="G71" s="3"/>
    </row>
    <row r="72" spans="1:7" x14ac:dyDescent="0.25">
      <c r="A72" s="7" t="s">
        <v>69</v>
      </c>
      <c r="B72" s="8" t="s">
        <v>70</v>
      </c>
      <c r="C72" s="8" t="s">
        <v>18</v>
      </c>
      <c r="D72" s="10">
        <f>0.4*0.4*0.35*13</f>
        <v>0.72800000000000009</v>
      </c>
      <c r="E72" s="3" t="s">
        <v>11</v>
      </c>
      <c r="F72" s="3"/>
      <c r="G72" s="3" t="s">
        <v>145</v>
      </c>
    </row>
    <row r="73" spans="1:7" x14ac:dyDescent="0.25">
      <c r="A73" s="7" t="s">
        <v>71</v>
      </c>
      <c r="B73" s="8" t="s">
        <v>72</v>
      </c>
      <c r="C73" s="8" t="s">
        <v>18</v>
      </c>
      <c r="D73" s="10">
        <f>0.728*1.02</f>
        <v>0.74256</v>
      </c>
      <c r="E73" s="3" t="s">
        <v>11</v>
      </c>
      <c r="F73" s="3"/>
      <c r="G73" s="3" t="s">
        <v>146</v>
      </c>
    </row>
    <row r="74" spans="1:7" ht="29.25" customHeight="1" x14ac:dyDescent="0.25">
      <c r="A74" s="50" t="s">
        <v>73</v>
      </c>
      <c r="B74" s="50"/>
      <c r="C74" s="50"/>
      <c r="D74" s="50"/>
      <c r="E74" s="50"/>
      <c r="F74" s="50"/>
      <c r="G74" s="50"/>
    </row>
    <row r="75" spans="1:7" x14ac:dyDescent="0.25">
      <c r="A75" s="2" t="s">
        <v>4</v>
      </c>
      <c r="B75" s="2" t="s">
        <v>5</v>
      </c>
      <c r="C75" s="2" t="s">
        <v>6</v>
      </c>
      <c r="D75" s="2" t="s">
        <v>7</v>
      </c>
      <c r="E75" s="47" t="s">
        <v>8</v>
      </c>
      <c r="F75" s="48"/>
      <c r="G75" s="2" t="s">
        <v>11</v>
      </c>
    </row>
    <row r="76" spans="1:7" x14ac:dyDescent="0.25">
      <c r="A76" s="11" t="s">
        <v>64</v>
      </c>
      <c r="B76" s="3" t="s">
        <v>137</v>
      </c>
      <c r="C76" s="3" t="s">
        <v>24</v>
      </c>
      <c r="D76" s="12">
        <v>1</v>
      </c>
      <c r="E76" s="13"/>
      <c r="F76" s="14"/>
      <c r="G76" s="15"/>
    </row>
    <row r="77" spans="1:7" x14ac:dyDescent="0.25">
      <c r="A77" s="11" t="s">
        <v>67</v>
      </c>
      <c r="B77" s="3" t="s">
        <v>138</v>
      </c>
      <c r="C77" s="3" t="s">
        <v>24</v>
      </c>
      <c r="D77" s="12">
        <v>1</v>
      </c>
      <c r="E77" s="13"/>
      <c r="F77" s="14"/>
      <c r="G77" s="15"/>
    </row>
    <row r="78" spans="1:7" x14ac:dyDescent="0.25">
      <c r="A78" s="11" t="s">
        <v>69</v>
      </c>
      <c r="B78" s="3" t="s">
        <v>139</v>
      </c>
      <c r="C78" s="3" t="s">
        <v>24</v>
      </c>
      <c r="D78" s="12">
        <v>1</v>
      </c>
      <c r="E78" s="13"/>
      <c r="F78" s="14"/>
      <c r="G78" s="15"/>
    </row>
    <row r="79" spans="1:7" x14ac:dyDescent="0.25">
      <c r="A79" s="11" t="s">
        <v>71</v>
      </c>
      <c r="B79" s="3" t="s">
        <v>74</v>
      </c>
      <c r="C79" s="3" t="s">
        <v>24</v>
      </c>
      <c r="D79" s="12">
        <v>2</v>
      </c>
      <c r="E79" s="13"/>
      <c r="F79" s="14"/>
      <c r="G79" s="15"/>
    </row>
    <row r="80" spans="1:7" x14ac:dyDescent="0.25">
      <c r="A80" s="11" t="s">
        <v>75</v>
      </c>
      <c r="B80" s="3" t="s">
        <v>76</v>
      </c>
      <c r="C80" s="3" t="s">
        <v>24</v>
      </c>
      <c r="D80" s="12">
        <v>1</v>
      </c>
      <c r="E80" s="13"/>
      <c r="F80" s="14"/>
      <c r="G80" s="15"/>
    </row>
    <row r="81" spans="1:7" x14ac:dyDescent="0.25">
      <c r="A81" s="11" t="s">
        <v>77</v>
      </c>
      <c r="B81" s="3" t="s">
        <v>140</v>
      </c>
      <c r="C81" s="3" t="s">
        <v>24</v>
      </c>
      <c r="D81" s="3">
        <v>2</v>
      </c>
      <c r="E81" s="13"/>
      <c r="F81" s="14"/>
      <c r="G81" s="15"/>
    </row>
    <row r="82" spans="1:7" x14ac:dyDescent="0.25">
      <c r="A82" s="11" t="s">
        <v>79</v>
      </c>
      <c r="B82" s="3" t="s">
        <v>78</v>
      </c>
      <c r="C82" s="3" t="s">
        <v>24</v>
      </c>
      <c r="D82" s="12">
        <v>1</v>
      </c>
      <c r="E82" s="13"/>
      <c r="F82" s="14"/>
      <c r="G82" s="15"/>
    </row>
    <row r="83" spans="1:7" x14ac:dyDescent="0.25">
      <c r="A83" s="11" t="s">
        <v>81</v>
      </c>
      <c r="B83" s="3" t="s">
        <v>80</v>
      </c>
      <c r="C83" s="3" t="s">
        <v>24</v>
      </c>
      <c r="D83" s="12">
        <v>2</v>
      </c>
      <c r="E83" s="13"/>
      <c r="F83" s="14"/>
      <c r="G83" s="15"/>
    </row>
    <row r="84" spans="1:7" x14ac:dyDescent="0.25">
      <c r="A84" s="11" t="s">
        <v>141</v>
      </c>
      <c r="B84" s="3" t="s">
        <v>82</v>
      </c>
      <c r="C84" s="3" t="s">
        <v>24</v>
      </c>
      <c r="D84" s="12">
        <v>1</v>
      </c>
      <c r="E84" s="13"/>
      <c r="F84" s="14"/>
      <c r="G84" s="15"/>
    </row>
    <row r="86" spans="1:7" x14ac:dyDescent="0.25">
      <c r="A86" s="51" t="s">
        <v>142</v>
      </c>
      <c r="B86" s="51"/>
      <c r="C86" s="51"/>
      <c r="D86" s="51"/>
      <c r="E86" s="51"/>
      <c r="F86" s="51"/>
      <c r="G86" s="51"/>
    </row>
    <row r="87" spans="1:7" x14ac:dyDescent="0.25">
      <c r="A87" s="2" t="s">
        <v>4</v>
      </c>
      <c r="B87" s="2" t="s">
        <v>5</v>
      </c>
      <c r="C87" s="2" t="s">
        <v>6</v>
      </c>
      <c r="D87" s="2" t="s">
        <v>7</v>
      </c>
      <c r="E87" s="47" t="s">
        <v>8</v>
      </c>
      <c r="F87" s="48"/>
      <c r="G87" s="2" t="s">
        <v>11</v>
      </c>
    </row>
    <row r="88" spans="1:7" x14ac:dyDescent="0.25">
      <c r="A88" s="3">
        <v>1</v>
      </c>
      <c r="B88" s="3" t="s">
        <v>83</v>
      </c>
      <c r="C88" s="3" t="s">
        <v>24</v>
      </c>
      <c r="D88" s="3">
        <v>0</v>
      </c>
      <c r="E88" s="16"/>
      <c r="F88" s="17"/>
      <c r="G88" s="18"/>
    </row>
    <row r="89" spans="1:7" ht="60" x14ac:dyDescent="0.25">
      <c r="A89" s="3">
        <v>2</v>
      </c>
      <c r="B89" s="3" t="s">
        <v>84</v>
      </c>
      <c r="C89" s="3" t="s">
        <v>85</v>
      </c>
      <c r="D89" s="27">
        <f>0.54*1.02</f>
        <v>0.55080000000000007</v>
      </c>
      <c r="E89" s="19"/>
      <c r="F89" s="19"/>
      <c r="G89" s="19"/>
    </row>
    <row r="90" spans="1:7" ht="48" x14ac:dyDescent="0.25">
      <c r="A90" s="3">
        <v>3</v>
      </c>
      <c r="B90" s="3" t="s">
        <v>86</v>
      </c>
      <c r="C90" s="3" t="s">
        <v>87</v>
      </c>
      <c r="D90" s="3">
        <v>0.54</v>
      </c>
      <c r="E90" s="19"/>
      <c r="F90" s="19"/>
      <c r="G90" s="19"/>
    </row>
    <row r="91" spans="1:7" ht="36" x14ac:dyDescent="0.25">
      <c r="A91" s="3">
        <v>4</v>
      </c>
      <c r="B91" s="3" t="s">
        <v>88</v>
      </c>
      <c r="C91" s="3" t="s">
        <v>89</v>
      </c>
      <c r="D91" s="3">
        <v>0.54</v>
      </c>
      <c r="E91" s="19"/>
      <c r="F91" s="19"/>
      <c r="G91" s="19"/>
    </row>
    <row r="92" spans="1:7" ht="24" x14ac:dyDescent="0.25">
      <c r="A92" s="3">
        <v>5</v>
      </c>
      <c r="B92" s="3" t="s">
        <v>90</v>
      </c>
      <c r="C92" s="3" t="s">
        <v>87</v>
      </c>
      <c r="D92" s="3">
        <v>0.54</v>
      </c>
      <c r="E92" s="19"/>
      <c r="F92" s="19"/>
      <c r="G92" s="19"/>
    </row>
    <row r="93" spans="1:7" x14ac:dyDescent="0.25">
      <c r="A93" s="3">
        <v>6</v>
      </c>
      <c r="B93" s="3" t="s">
        <v>91</v>
      </c>
      <c r="C93" s="3" t="s">
        <v>24</v>
      </c>
      <c r="D93" s="3">
        <v>94.5</v>
      </c>
      <c r="E93" s="19"/>
      <c r="F93" s="19"/>
      <c r="G93" s="19" t="s">
        <v>143</v>
      </c>
    </row>
    <row r="94" spans="1:7" ht="36" x14ac:dyDescent="0.25">
      <c r="A94" s="3">
        <v>7</v>
      </c>
      <c r="B94" s="3" t="s">
        <v>92</v>
      </c>
      <c r="C94" s="3" t="s">
        <v>93</v>
      </c>
      <c r="D94" s="3">
        <v>3</v>
      </c>
      <c r="E94" s="19"/>
      <c r="F94" s="19"/>
      <c r="G94" s="19"/>
    </row>
    <row r="95" spans="1:7" ht="24" x14ac:dyDescent="0.25">
      <c r="A95" s="3">
        <v>8</v>
      </c>
      <c r="B95" s="3" t="s">
        <v>94</v>
      </c>
      <c r="C95" s="3" t="s">
        <v>93</v>
      </c>
      <c r="D95" s="3">
        <v>3</v>
      </c>
      <c r="E95" s="19" t="s">
        <v>11</v>
      </c>
      <c r="F95" s="19"/>
      <c r="G95" s="19"/>
    </row>
    <row r="96" spans="1:7" ht="24" x14ac:dyDescent="0.25">
      <c r="A96" s="3">
        <v>9</v>
      </c>
      <c r="B96" s="19" t="s">
        <v>95</v>
      </c>
      <c r="C96" s="3" t="s">
        <v>24</v>
      </c>
      <c r="D96" s="3">
        <v>3</v>
      </c>
      <c r="E96" s="19"/>
      <c r="F96" s="19"/>
      <c r="G96" s="19"/>
    </row>
    <row r="97" spans="1:7" x14ac:dyDescent="0.25">
      <c r="A97" s="3">
        <v>10</v>
      </c>
      <c r="B97" s="3" t="s">
        <v>96</v>
      </c>
      <c r="C97" s="3" t="s">
        <v>97</v>
      </c>
      <c r="D97" s="3">
        <v>3</v>
      </c>
      <c r="E97" s="19"/>
      <c r="F97" s="19"/>
      <c r="G97" s="19"/>
    </row>
    <row r="98" spans="1:7" ht="24" x14ac:dyDescent="0.25">
      <c r="A98" s="3">
        <v>11</v>
      </c>
      <c r="B98" s="3" t="s">
        <v>98</v>
      </c>
      <c r="C98" s="3" t="s">
        <v>99</v>
      </c>
      <c r="D98" s="3">
        <v>0.03</v>
      </c>
      <c r="E98" s="19"/>
      <c r="F98" s="19"/>
      <c r="G98" s="19"/>
    </row>
    <row r="99" spans="1:7" ht="24" x14ac:dyDescent="0.25">
      <c r="A99" s="3">
        <v>12</v>
      </c>
      <c r="B99" s="3" t="s">
        <v>100</v>
      </c>
      <c r="C99" s="3"/>
      <c r="D99" s="3">
        <v>0.06</v>
      </c>
      <c r="E99" s="19"/>
      <c r="F99" s="19"/>
      <c r="G99" s="19"/>
    </row>
    <row r="100" spans="1:7" x14ac:dyDescent="0.25">
      <c r="A100" s="3">
        <v>13</v>
      </c>
      <c r="B100" s="3" t="s">
        <v>101</v>
      </c>
      <c r="C100" s="3" t="s">
        <v>97</v>
      </c>
      <c r="D100" s="3">
        <v>3</v>
      </c>
      <c r="E100" s="19"/>
      <c r="F100" s="19"/>
      <c r="G100" s="19"/>
    </row>
    <row r="101" spans="1:7" x14ac:dyDescent="0.25">
      <c r="A101" s="3">
        <v>14</v>
      </c>
      <c r="B101" s="3" t="s">
        <v>102</v>
      </c>
      <c r="C101" s="3" t="s">
        <v>97</v>
      </c>
      <c r="D101" s="3">
        <v>3</v>
      </c>
      <c r="E101" s="19"/>
      <c r="F101" s="19"/>
      <c r="G101" s="19"/>
    </row>
    <row r="102" spans="1:7" ht="24" x14ac:dyDescent="0.25">
      <c r="A102" s="3">
        <v>15</v>
      </c>
      <c r="B102" s="3" t="s">
        <v>103</v>
      </c>
      <c r="C102" s="3" t="s">
        <v>104</v>
      </c>
      <c r="D102" s="3">
        <v>0.03</v>
      </c>
      <c r="E102" s="19"/>
      <c r="F102" s="19"/>
      <c r="G102" s="19"/>
    </row>
    <row r="108" spans="1:7" x14ac:dyDescent="0.25">
      <c r="B108" s="1" t="s">
        <v>105</v>
      </c>
    </row>
  </sheetData>
  <mergeCells count="23">
    <mergeCell ref="E87:F87"/>
    <mergeCell ref="A44:G44"/>
    <mergeCell ref="E45:F45"/>
    <mergeCell ref="A68:G68"/>
    <mergeCell ref="A74:G74"/>
    <mergeCell ref="A86:G86"/>
    <mergeCell ref="A60:G60"/>
    <mergeCell ref="E61:F61"/>
    <mergeCell ref="E69:F69"/>
    <mergeCell ref="E75:F75"/>
    <mergeCell ref="E35:F35"/>
    <mergeCell ref="A1:G1"/>
    <mergeCell ref="A2:B2"/>
    <mergeCell ref="C2:G2"/>
    <mergeCell ref="A3:B3"/>
    <mergeCell ref="C3:G3"/>
    <mergeCell ref="A4:B4"/>
    <mergeCell ref="C4:G4"/>
    <mergeCell ref="A6:G6"/>
    <mergeCell ref="E7:F7"/>
    <mergeCell ref="A19:G19"/>
    <mergeCell ref="E20:F20"/>
    <mergeCell ref="A34:G34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509-1</dc:creator>
  <cp:lastModifiedBy>509-1</cp:lastModifiedBy>
  <dcterms:created xsi:type="dcterms:W3CDTF">2021-08-06T05:10:38Z</dcterms:created>
  <dcterms:modified xsi:type="dcterms:W3CDTF">2021-08-06T09:47:42Z</dcterms:modified>
</cp:coreProperties>
</file>